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\BAC\BAC 2022\Competitive Bidding\Security Services for Leyte Park Hotel\"/>
    </mc:Choice>
  </mc:AlternateContent>
  <xr:revisionPtr revIDLastSave="0" documentId="13_ncr:1_{9AB527EF-9D91-4738-A7D0-6BD123AC21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3" r:id="rId1"/>
    <sheet name="LPH - 8 HOURS " sheetId="1" r:id="rId2"/>
  </sheets>
  <externalReferences>
    <externalReference r:id="rId3"/>
  </externalReferences>
  <definedNames>
    <definedName name="_xlnm.Print_Area" localSheetId="1">'LPH - 8 HOURS 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I46" i="1"/>
  <c r="I35" i="1"/>
  <c r="I30" i="1"/>
  <c r="G8" i="3"/>
  <c r="G9" i="3" l="1"/>
  <c r="I24" i="1" l="1"/>
  <c r="J24" i="1"/>
  <c r="J26" i="1"/>
  <c r="I26" i="1"/>
  <c r="J25" i="1"/>
  <c r="I25" i="1"/>
  <c r="J22" i="1"/>
  <c r="I22" i="1"/>
  <c r="J21" i="1"/>
  <c r="I21" i="1"/>
  <c r="I18" i="1"/>
  <c r="J14" i="1"/>
  <c r="J18" i="1" s="1"/>
  <c r="J11" i="1"/>
  <c r="I11" i="1"/>
  <c r="I27" i="1" l="1"/>
  <c r="J27" i="1"/>
  <c r="J30" i="1" s="1"/>
  <c r="J35" i="1" l="1"/>
  <c r="I37" i="1"/>
  <c r="I44" i="1" l="1"/>
  <c r="J37" i="1"/>
  <c r="J44" i="1" s="1"/>
  <c r="L44" i="1" l="1"/>
  <c r="I48" i="1" l="1"/>
  <c r="I8" i="3"/>
  <c r="I9" i="3" s="1"/>
  <c r="N45" i="1"/>
  <c r="N44" i="1"/>
</calcChain>
</file>

<file path=xl/sharedStrings.xml><?xml version="1.0" encoding="utf-8"?>
<sst xmlns="http://schemas.openxmlformats.org/spreadsheetml/2006/main" count="47" uniqueCount="39">
  <si>
    <t>Leyte Park Hotel</t>
  </si>
  <si>
    <t>No. of guards</t>
  </si>
  <si>
    <t>Amount</t>
  </si>
  <si>
    <t>TOTAL COST FOR NINE (9) MONTHS - Guards assigned in Leyte Park Hotel</t>
  </si>
  <si>
    <t>TOTAL COST FOR NINE (9) MONTHS (AMOUNT IN WORDS)</t>
  </si>
  <si>
    <t>Signature Over Printed Name of Authorized Signatory</t>
  </si>
  <si>
    <t>REVISED COST DISTRIBUTION PER MONTH-</t>
  </si>
  <si>
    <t>Wage Order No. RB VIII-22 effective July 22, 2019</t>
  </si>
  <si>
    <t>Days per work week</t>
  </si>
  <si>
    <t>7 days</t>
  </si>
  <si>
    <t>No. of days/year</t>
  </si>
  <si>
    <t>8 hours work/day</t>
  </si>
  <si>
    <t>Day Shift</t>
  </si>
  <si>
    <t>Night Shift</t>
  </si>
  <si>
    <t>Amount Directly to Guard</t>
  </si>
  <si>
    <t>Daily Wage (DW)</t>
  </si>
  <si>
    <r>
      <t xml:space="preserve">Ave. Pay/Month </t>
    </r>
    <r>
      <rPr>
        <i/>
        <sz val="10"/>
        <color theme="1"/>
        <rFont val="Calibri"/>
        <family val="2"/>
        <scheme val="minor"/>
      </rPr>
      <t>(DW x No. of Days per yr/12)</t>
    </r>
  </si>
  <si>
    <t>P</t>
  </si>
  <si>
    <r>
      <t xml:space="preserve">Night Differential  </t>
    </r>
    <r>
      <rPr>
        <i/>
        <sz val="10"/>
        <color theme="1"/>
        <rFont val="Calibri"/>
        <family val="2"/>
        <scheme val="minor"/>
      </rPr>
      <t>(Ave. Pay/mo. X 10% x 1/3)</t>
    </r>
  </si>
  <si>
    <r>
      <t xml:space="preserve">13 Month Pay  </t>
    </r>
    <r>
      <rPr>
        <i/>
        <sz val="10"/>
        <color theme="1"/>
        <rFont val="Calibri"/>
        <family val="2"/>
        <scheme val="minor"/>
      </rPr>
      <t>(DW X 365 /12 /12 )</t>
    </r>
  </si>
  <si>
    <r>
      <t xml:space="preserve">5 Days Incentive Pay  </t>
    </r>
    <r>
      <rPr>
        <i/>
        <sz val="10"/>
        <color theme="1"/>
        <rFont val="Calibri"/>
        <family val="2"/>
        <scheme val="minor"/>
      </rPr>
      <t>(DW x 5 / 12)</t>
    </r>
  </si>
  <si>
    <r>
      <t xml:space="preserve">Uniform Allowance </t>
    </r>
    <r>
      <rPr>
        <i/>
        <sz val="10"/>
        <color theme="1"/>
        <rFont val="Calibri"/>
        <family val="2"/>
        <scheme val="minor"/>
      </rPr>
      <t>(R.A. 5487)</t>
    </r>
  </si>
  <si>
    <t>Amount to Government in Favor of Guards</t>
  </si>
  <si>
    <t>Retirement Benefit (RA 7641) (DW x 22.5 / 12)</t>
  </si>
  <si>
    <t>SSS Premium (January 2021)</t>
  </si>
  <si>
    <t>SSS Mandatory Providend Fund</t>
  </si>
  <si>
    <t xml:space="preserve">Philhealth Contribution 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</si>
  <si>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</si>
  <si>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</si>
  <si>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</si>
  <si>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</si>
  <si>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0"/>
        <color theme="1"/>
        <rFont val="Calibri"/>
        <family val="2"/>
        <scheme val="minor"/>
      </rPr>
      <t xml:space="preserve"> (Min. 20%, Max 24%</t>
    </r>
    <r>
      <rPr>
        <sz val="10"/>
        <color theme="1"/>
        <rFont val="Calibri"/>
        <family val="2"/>
        <scheme val="minor"/>
      </rPr>
      <t>)</t>
    </r>
  </si>
  <si>
    <r>
      <t xml:space="preserve">C. VALUE ADDED TAX </t>
    </r>
    <r>
      <rPr>
        <sz val="10"/>
        <color theme="1"/>
        <rFont val="Calibri"/>
        <family val="2"/>
        <scheme val="minor"/>
      </rPr>
      <t>(Agency fee x 12% VAT)</t>
    </r>
  </si>
  <si>
    <t>AVERAGE CONTRACT RATE FOR 8 HOURS</t>
  </si>
  <si>
    <t>No. of Guards assigned in Region VIII (8 hrs/day)</t>
  </si>
  <si>
    <t>Region VIII rate per month</t>
  </si>
  <si>
    <t>TOTAL COST FOR 9 MONTHS -  Guards assigned in Region VIII</t>
  </si>
  <si>
    <t>Total for 9 months - Guards assigned in Region VIII (Leyte Pak Hotel)</t>
  </si>
  <si>
    <t>TOTAL COST FOR NINE (9)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</si>
</sst>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164" fontId="0" fillId="0" borderId="0" xfId="1" applyFont="1" applyProtection="1"/>
    <xf numFmtId="164" fontId="3" fillId="0" borderId="0" xfId="0" applyNumberFormat="1" applyFont="1"/>
    <xf numFmtId="164" fontId="3" fillId="0" borderId="0" xfId="1" applyFont="1" applyProtection="1"/>
    <xf numFmtId="164" fontId="0" fillId="0" borderId="1" xfId="0" applyNumberFormat="1" applyBorder="1"/>
    <xf numFmtId="164" fontId="0" fillId="0" borderId="2" xfId="0" applyNumberFormat="1" applyBorder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3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2" fillId="0" borderId="3" xfId="0" applyNumberFormat="1" applyFont="1" applyBorder="1" applyProtection="1">
      <protection locked="0"/>
    </xf>
    <xf numFmtId="43" fontId="0" fillId="0" borderId="0" xfId="0" applyNumberFormat="1"/>
    <xf numFmtId="164" fontId="0" fillId="0" borderId="0" xfId="2" applyFont="1"/>
    <xf numFmtId="164" fontId="2" fillId="0" borderId="4" xfId="0" applyNumberFormat="1" applyFont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2" applyNumberFormat="1" applyFont="1" applyAlignment="1">
      <alignment horizontal="center"/>
    </xf>
    <xf numFmtId="164" fontId="0" fillId="0" borderId="5" xfId="2" applyFont="1" applyBorder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9" fontId="0" fillId="0" borderId="0" xfId="0" applyNumberFormat="1" applyProtection="1">
      <protection locked="0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f-my.sharepoint.com/Revised%20Computation%20for%20Security%20Services%202022%20Corrected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3.80"/>
      <sheetName val="Revised Summary"/>
    </sheetNames>
    <sheetDataSet>
      <sheetData sheetId="0">
        <row r="15">
          <cell r="F15">
            <v>537</v>
          </cell>
          <cell r="Y15">
            <v>325</v>
          </cell>
          <cell r="Z15">
            <v>325</v>
          </cell>
        </row>
        <row r="27">
          <cell r="Y27">
            <v>609.375</v>
          </cell>
          <cell r="Z27">
            <v>609.375</v>
          </cell>
        </row>
        <row r="28">
          <cell r="Y28">
            <v>935</v>
          </cell>
          <cell r="Z28">
            <v>977.5</v>
          </cell>
        </row>
        <row r="31">
          <cell r="Y31">
            <v>10</v>
          </cell>
          <cell r="Z31">
            <v>10</v>
          </cell>
        </row>
        <row r="32">
          <cell r="Y32">
            <v>100</v>
          </cell>
          <cell r="Z32">
            <v>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zoomScaleNormal="100" workbookViewId="0">
      <selection activeCell="A8" sqref="A8:E8"/>
    </sheetView>
  </sheetViews>
  <sheetFormatPr defaultRowHeight="15" x14ac:dyDescent="0.25"/>
  <cols>
    <col min="5" max="5" width="11.5703125" customWidth="1"/>
    <col min="6" max="6" width="15.7109375" customWidth="1"/>
    <col min="7" max="7" width="12" bestFit="1" customWidth="1"/>
    <col min="9" max="10" width="15.28515625" bestFit="1" customWidth="1"/>
  </cols>
  <sheetData>
    <row r="1" spans="1:10" x14ac:dyDescent="0.25">
      <c r="A1" t="s">
        <v>38</v>
      </c>
    </row>
    <row r="2" spans="1:10" x14ac:dyDescent="0.25">
      <c r="A2" t="s">
        <v>0</v>
      </c>
    </row>
    <row r="6" spans="1:10" x14ac:dyDescent="0.25">
      <c r="G6" t="s">
        <v>1</v>
      </c>
      <c r="I6" s="1" t="s">
        <v>2</v>
      </c>
      <c r="J6" s="1"/>
    </row>
    <row r="7" spans="1:10" x14ac:dyDescent="0.25">
      <c r="A7" s="21"/>
      <c r="B7" s="21"/>
      <c r="C7" s="21"/>
      <c r="D7" s="21"/>
      <c r="E7" s="21"/>
      <c r="I7" s="4"/>
      <c r="J7" s="4"/>
    </row>
    <row r="8" spans="1:10" ht="36.75" customHeight="1" x14ac:dyDescent="0.25">
      <c r="A8" s="30" t="s">
        <v>3</v>
      </c>
      <c r="B8" s="30"/>
      <c r="C8" s="30"/>
      <c r="D8" s="30"/>
      <c r="E8" s="30"/>
      <c r="G8" s="22">
        <f>+'LPH - 8 HOURS '!I42+'LPH - 8 HOURS '!J42</f>
        <v>13</v>
      </c>
      <c r="H8" s="22"/>
      <c r="I8" s="23">
        <f>+'LPH - 8 HOURS '!I46+'LPH - 8 HOURS '!J46</f>
        <v>1601508.3664500003</v>
      </c>
    </row>
    <row r="9" spans="1:10" ht="36.75" customHeight="1" thickBot="1" x14ac:dyDescent="0.3">
      <c r="A9" s="21"/>
      <c r="B9" s="21"/>
      <c r="C9" s="21"/>
      <c r="D9" s="21"/>
      <c r="E9" s="21"/>
      <c r="G9" s="24">
        <f>SUM(G7:G8)</f>
        <v>13</v>
      </c>
      <c r="H9" s="19"/>
      <c r="I9" s="25">
        <f>SUM(I7:I8)</f>
        <v>1601508.3664500003</v>
      </c>
    </row>
    <row r="10" spans="1:10" ht="15.75" thickTop="1" x14ac:dyDescent="0.25">
      <c r="A10" s="3"/>
      <c r="B10" s="3"/>
      <c r="C10" s="3"/>
      <c r="I10" s="4"/>
      <c r="J10" s="4"/>
    </row>
    <row r="11" spans="1:10" x14ac:dyDescent="0.25">
      <c r="B11" s="3"/>
      <c r="C11" s="3"/>
      <c r="I11" s="4"/>
      <c r="J11" s="4"/>
    </row>
    <row r="12" spans="1:10" x14ac:dyDescent="0.25">
      <c r="A12" s="3"/>
      <c r="B12" s="3"/>
      <c r="C12" s="3"/>
      <c r="I12" s="4"/>
      <c r="J12" s="4"/>
    </row>
    <row r="13" spans="1:10" x14ac:dyDescent="0.25">
      <c r="A13" s="3"/>
      <c r="B13" s="3"/>
      <c r="C13" s="3"/>
      <c r="I13" s="4"/>
      <c r="J13" s="4"/>
    </row>
    <row r="14" spans="1:10" x14ac:dyDescent="0.25">
      <c r="A14" s="3" t="s">
        <v>4</v>
      </c>
      <c r="B14" s="3"/>
      <c r="C14" s="3"/>
      <c r="I14" s="4"/>
      <c r="J14" s="4"/>
    </row>
    <row r="15" spans="1:10" x14ac:dyDescent="0.25">
      <c r="A15" s="3"/>
      <c r="B15" s="3"/>
      <c r="C15" s="3"/>
      <c r="I15" s="4"/>
      <c r="J15" s="4"/>
    </row>
    <row r="16" spans="1:10" x14ac:dyDescent="0.25">
      <c r="A16" s="26"/>
      <c r="B16" s="26"/>
      <c r="C16" s="26"/>
      <c r="D16" s="27"/>
      <c r="E16" s="27"/>
      <c r="F16" s="27"/>
      <c r="G16" s="27"/>
      <c r="H16" s="27"/>
      <c r="I16" s="9"/>
      <c r="J16" s="4"/>
    </row>
    <row r="17" spans="1:10" x14ac:dyDescent="0.25">
      <c r="A17" s="3"/>
      <c r="B17" s="3"/>
      <c r="C17" s="3"/>
    </row>
    <row r="18" spans="1:10" x14ac:dyDescent="0.25">
      <c r="A18" s="3"/>
      <c r="B18" s="3"/>
      <c r="C18" s="3"/>
    </row>
    <row r="19" spans="1:10" x14ac:dyDescent="0.25">
      <c r="A19" s="2"/>
      <c r="B19" s="3"/>
      <c r="C19" s="3"/>
      <c r="D19" s="27"/>
      <c r="E19" s="27"/>
      <c r="F19" s="27"/>
      <c r="G19" s="27"/>
      <c r="I19" s="4"/>
      <c r="J19" s="4"/>
    </row>
    <row r="20" spans="1:10" x14ac:dyDescent="0.25">
      <c r="A20" s="3"/>
      <c r="B20" s="3"/>
      <c r="C20" s="3"/>
      <c r="D20" t="s">
        <v>5</v>
      </c>
    </row>
    <row r="21" spans="1:10" x14ac:dyDescent="0.25">
      <c r="A21" s="2"/>
      <c r="B21" s="3"/>
      <c r="C21" s="3"/>
      <c r="I21" s="4"/>
    </row>
    <row r="22" spans="1:10" x14ac:dyDescent="0.25">
      <c r="A22" s="3"/>
      <c r="B22" s="3"/>
      <c r="C22" s="3"/>
      <c r="I22" s="4"/>
      <c r="J22" s="4"/>
    </row>
    <row r="23" spans="1:10" x14ac:dyDescent="0.25">
      <c r="A23" s="3"/>
      <c r="B23" s="3"/>
      <c r="C23" s="3"/>
      <c r="J23" s="4"/>
    </row>
    <row r="24" spans="1:10" x14ac:dyDescent="0.25">
      <c r="A24" s="2"/>
      <c r="B24" s="3"/>
      <c r="C24" s="3"/>
      <c r="I24" s="4"/>
      <c r="J24" s="4"/>
    </row>
    <row r="25" spans="1:10" x14ac:dyDescent="0.25">
      <c r="A25" s="3"/>
      <c r="B25" s="3"/>
      <c r="C25" s="3"/>
      <c r="I25" s="4"/>
      <c r="J25" s="4"/>
    </row>
    <row r="26" spans="1:10" x14ac:dyDescent="0.25">
      <c r="A26" s="2"/>
      <c r="B26" s="3"/>
      <c r="C26" s="3"/>
      <c r="I26" s="4"/>
      <c r="J26" s="4"/>
    </row>
    <row r="29" spans="1:10" x14ac:dyDescent="0.25">
      <c r="A29" s="28"/>
    </row>
    <row r="31" spans="1:10" x14ac:dyDescent="0.25">
      <c r="I31" s="29"/>
      <c r="J31" s="29"/>
    </row>
    <row r="33" spans="9:10" x14ac:dyDescent="0.25">
      <c r="I33" s="4"/>
      <c r="J33" s="4"/>
    </row>
  </sheetData>
  <mergeCells count="1">
    <mergeCell ref="A8:E8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tabSelected="1" topLeftCell="A35" zoomScale="196" zoomScaleNormal="196" workbookViewId="0">
      <selection activeCell="F50" sqref="F50"/>
    </sheetView>
  </sheetViews>
  <sheetFormatPr defaultRowHeight="15" x14ac:dyDescent="0.25"/>
  <cols>
    <col min="8" max="8" width="2" bestFit="1" customWidth="1"/>
    <col min="9" max="10" width="15.85546875" bestFit="1" customWidth="1"/>
    <col min="12" max="12" width="12" hidden="1" customWidth="1"/>
    <col min="13" max="13" width="0" hidden="1" customWidth="1"/>
    <col min="14" max="14" width="13.5703125" hidden="1" customWidth="1"/>
  </cols>
  <sheetData>
    <row r="1" spans="1:10" x14ac:dyDescent="0.25">
      <c r="A1" t="s">
        <v>6</v>
      </c>
    </row>
    <row r="2" spans="1:10" x14ac:dyDescent="0.25">
      <c r="A2" t="s">
        <v>7</v>
      </c>
    </row>
    <row r="6" spans="1:10" x14ac:dyDescent="0.25">
      <c r="A6" t="s">
        <v>8</v>
      </c>
      <c r="I6" s="1" t="s">
        <v>9</v>
      </c>
      <c r="J6" s="1" t="s">
        <v>9</v>
      </c>
    </row>
    <row r="7" spans="1:10" x14ac:dyDescent="0.25">
      <c r="A7" t="s">
        <v>10</v>
      </c>
      <c r="I7" s="1">
        <v>393.8</v>
      </c>
      <c r="J7" s="1">
        <v>393.8</v>
      </c>
    </row>
    <row r="8" spans="1:10" x14ac:dyDescent="0.25">
      <c r="I8" s="1" t="s">
        <v>11</v>
      </c>
      <c r="J8" s="1" t="s">
        <v>11</v>
      </c>
    </row>
    <row r="9" spans="1:10" x14ac:dyDescent="0.25">
      <c r="I9" s="1" t="s">
        <v>12</v>
      </c>
      <c r="J9" s="1" t="s">
        <v>13</v>
      </c>
    </row>
    <row r="10" spans="1:10" x14ac:dyDescent="0.25">
      <c r="A10" s="2" t="s">
        <v>14</v>
      </c>
      <c r="B10" s="3"/>
      <c r="C10" s="3"/>
    </row>
    <row r="11" spans="1:10" x14ac:dyDescent="0.25">
      <c r="A11" s="3"/>
      <c r="B11" s="3" t="s">
        <v>15</v>
      </c>
      <c r="C11" s="3"/>
      <c r="I11" s="4">
        <f>+'[1]393.80'!$Y$15</f>
        <v>325</v>
      </c>
      <c r="J11" s="4">
        <f>+'[1]393.80'!$Z$15</f>
        <v>325</v>
      </c>
    </row>
    <row r="12" spans="1:10" x14ac:dyDescent="0.25">
      <c r="A12" s="3"/>
      <c r="B12" s="3"/>
      <c r="C12" s="3"/>
    </row>
    <row r="13" spans="1:10" x14ac:dyDescent="0.25">
      <c r="A13" s="3"/>
      <c r="B13" s="3" t="s">
        <v>16</v>
      </c>
      <c r="C13" s="3"/>
      <c r="H13" t="s">
        <v>17</v>
      </c>
      <c r="I13" s="5">
        <v>10665.42</v>
      </c>
      <c r="J13" s="5">
        <v>10665.42</v>
      </c>
    </row>
    <row r="14" spans="1:10" x14ac:dyDescent="0.25">
      <c r="A14" s="3"/>
      <c r="B14" s="3" t="s">
        <v>18</v>
      </c>
      <c r="C14" s="3"/>
      <c r="I14" s="6">
        <v>0</v>
      </c>
      <c r="J14" s="7">
        <f>J13*10%*1/3</f>
        <v>355.51400000000007</v>
      </c>
    </row>
    <row r="15" spans="1:10" x14ac:dyDescent="0.25">
      <c r="A15" s="3"/>
      <c r="B15" s="3" t="s">
        <v>19</v>
      </c>
      <c r="C15" s="3"/>
      <c r="I15" s="5">
        <v>823.78</v>
      </c>
      <c r="J15" s="7">
        <v>823.78</v>
      </c>
    </row>
    <row r="16" spans="1:10" x14ac:dyDescent="0.25">
      <c r="A16" s="3"/>
      <c r="B16" s="3" t="s">
        <v>20</v>
      </c>
      <c r="C16" s="3"/>
      <c r="I16" s="7">
        <v>135.41999999999999</v>
      </c>
      <c r="J16" s="7">
        <v>135.41999999999999</v>
      </c>
    </row>
    <row r="17" spans="1:12" x14ac:dyDescent="0.25">
      <c r="A17" s="3"/>
      <c r="B17" s="3" t="s">
        <v>21</v>
      </c>
      <c r="C17" s="3"/>
      <c r="I17" s="6">
        <v>100</v>
      </c>
      <c r="J17" s="6">
        <v>100</v>
      </c>
    </row>
    <row r="18" spans="1:12" x14ac:dyDescent="0.25">
      <c r="A18" s="3"/>
      <c r="B18" s="3"/>
      <c r="C18" s="3"/>
      <c r="H18" t="s">
        <v>17</v>
      </c>
      <c r="I18" s="8">
        <f>SUM(I13:I17)</f>
        <v>11724.62</v>
      </c>
      <c r="J18" s="8">
        <f>SUM(J13:J17)</f>
        <v>12080.134</v>
      </c>
    </row>
    <row r="19" spans="1:12" x14ac:dyDescent="0.25">
      <c r="A19" s="3"/>
      <c r="B19" s="3"/>
      <c r="C19" s="3"/>
    </row>
    <row r="20" spans="1:12" x14ac:dyDescent="0.25">
      <c r="A20" s="2" t="s">
        <v>22</v>
      </c>
      <c r="B20" s="3"/>
      <c r="C20" s="3"/>
    </row>
    <row r="21" spans="1:12" x14ac:dyDescent="0.25">
      <c r="A21" s="3"/>
      <c r="B21" s="3" t="s">
        <v>23</v>
      </c>
      <c r="C21" s="3"/>
      <c r="I21" s="4">
        <f>+'[1]393.80'!$Y$27</f>
        <v>609.375</v>
      </c>
      <c r="J21" s="4">
        <f>+'[1]393.80'!$Z$27</f>
        <v>609.375</v>
      </c>
    </row>
    <row r="22" spans="1:12" x14ac:dyDescent="0.25">
      <c r="A22" s="3"/>
      <c r="B22" s="3" t="s">
        <v>24</v>
      </c>
      <c r="C22" s="3"/>
      <c r="I22" s="4">
        <f>+'[1]393.80'!$Y$28</f>
        <v>935</v>
      </c>
      <c r="J22" s="4">
        <f>+'[1]393.80'!$Z$28</f>
        <v>977.5</v>
      </c>
      <c r="L22" s="18"/>
    </row>
    <row r="23" spans="1:12" x14ac:dyDescent="0.25">
      <c r="A23" s="3"/>
      <c r="B23" s="3" t="s">
        <v>25</v>
      </c>
      <c r="C23" s="3"/>
      <c r="I23" s="4">
        <v>0</v>
      </c>
      <c r="J23" s="4">
        <v>0</v>
      </c>
    </row>
    <row r="24" spans="1:12" x14ac:dyDescent="0.25">
      <c r="A24" s="3"/>
      <c r="B24" s="3" t="s">
        <v>26</v>
      </c>
      <c r="C24" s="3"/>
      <c r="I24" s="4">
        <f>I13*3.5%/2</f>
        <v>186.64485000000002</v>
      </c>
      <c r="J24" s="4">
        <f>J13*3.5%/2</f>
        <v>186.64485000000002</v>
      </c>
    </row>
    <row r="25" spans="1:12" x14ac:dyDescent="0.25">
      <c r="A25" s="3"/>
      <c r="B25" s="3" t="s">
        <v>27</v>
      </c>
      <c r="C25" s="3"/>
      <c r="I25" s="4">
        <f>+'[1]393.80'!$Y$31</f>
        <v>10</v>
      </c>
      <c r="J25" s="4">
        <f>+'[1]393.80'!$Z$31</f>
        <v>10</v>
      </c>
    </row>
    <row r="26" spans="1:12" x14ac:dyDescent="0.25">
      <c r="A26" s="3"/>
      <c r="B26" s="3" t="s">
        <v>28</v>
      </c>
      <c r="C26" s="3"/>
      <c r="I26" s="9">
        <f>+'[1]393.80'!$Y$32</f>
        <v>100</v>
      </c>
      <c r="J26" s="9">
        <f>+'[1]393.80'!$Z$32</f>
        <v>100</v>
      </c>
    </row>
    <row r="27" spans="1:12" x14ac:dyDescent="0.25">
      <c r="A27" s="3"/>
      <c r="B27" s="3"/>
      <c r="C27" s="3"/>
      <c r="H27" t="s">
        <v>17</v>
      </c>
      <c r="I27" s="4">
        <f>SUM(I21:I26)</f>
        <v>1841.0198500000001</v>
      </c>
      <c r="J27" s="4">
        <f>SUM(J21:J26)</f>
        <v>1883.5198500000001</v>
      </c>
    </row>
    <row r="28" spans="1:12" x14ac:dyDescent="0.25">
      <c r="A28" s="3"/>
      <c r="B28" s="3"/>
      <c r="C28" s="3"/>
    </row>
    <row r="29" spans="1:12" x14ac:dyDescent="0.25">
      <c r="A29" s="3"/>
      <c r="B29" s="3"/>
      <c r="C29" s="3"/>
    </row>
    <row r="30" spans="1:12" x14ac:dyDescent="0.25">
      <c r="A30" s="2" t="s">
        <v>29</v>
      </c>
      <c r="B30" s="3"/>
      <c r="C30" s="3"/>
      <c r="H30" t="s">
        <v>17</v>
      </c>
      <c r="I30" s="4">
        <f>+I27+I18</f>
        <v>13565.639850000001</v>
      </c>
      <c r="J30" s="4">
        <f>+J27+J18</f>
        <v>13963.653850000001</v>
      </c>
    </row>
    <row r="31" spans="1:12" x14ac:dyDescent="0.25">
      <c r="A31" s="3"/>
      <c r="B31" s="3"/>
      <c r="C31" s="3"/>
    </row>
    <row r="32" spans="1:12" x14ac:dyDescent="0.25">
      <c r="A32" s="10" t="s">
        <v>30</v>
      </c>
      <c r="B32" s="11"/>
      <c r="C32" s="11"/>
      <c r="D32" s="12"/>
      <c r="E32" s="12"/>
      <c r="F32" s="12"/>
      <c r="G32" s="12"/>
      <c r="I32" s="13"/>
      <c r="J32" s="12"/>
    </row>
    <row r="33" spans="1:14" x14ac:dyDescent="0.25">
      <c r="A33" s="11" t="s">
        <v>31</v>
      </c>
      <c r="B33" s="12"/>
      <c r="C33" s="11"/>
      <c r="D33" s="12"/>
      <c r="E33" s="12"/>
      <c r="F33" s="12"/>
      <c r="G33" s="31"/>
      <c r="H33" t="s">
        <v>17</v>
      </c>
      <c r="I33" s="13"/>
      <c r="J33" s="13"/>
    </row>
    <row r="34" spans="1:14" x14ac:dyDescent="0.25">
      <c r="A34" s="11"/>
      <c r="B34" s="11"/>
      <c r="C34" s="11"/>
      <c r="D34" s="12"/>
      <c r="E34" s="12"/>
      <c r="F34" s="12"/>
      <c r="G34" s="12"/>
      <c r="I34" s="12"/>
      <c r="J34" s="13"/>
    </row>
    <row r="35" spans="1:14" x14ac:dyDescent="0.25">
      <c r="A35" s="10" t="s">
        <v>32</v>
      </c>
      <c r="B35" s="11"/>
      <c r="C35" s="11"/>
      <c r="D35" s="12"/>
      <c r="E35" s="12"/>
      <c r="F35" s="12"/>
      <c r="G35" s="12"/>
      <c r="H35" t="s">
        <v>17</v>
      </c>
      <c r="I35" s="13">
        <f>I33*0.12</f>
        <v>0</v>
      </c>
      <c r="J35" s="13">
        <f>J33*0.12</f>
        <v>0</v>
      </c>
    </row>
    <row r="36" spans="1:14" x14ac:dyDescent="0.25">
      <c r="A36" s="11"/>
      <c r="B36" s="11"/>
      <c r="C36" s="11"/>
      <c r="D36" s="12"/>
      <c r="E36" s="12"/>
      <c r="F36" s="12"/>
      <c r="G36" s="12"/>
      <c r="I36" s="12"/>
      <c r="J36" s="12"/>
    </row>
    <row r="37" spans="1:14" ht="15.75" thickBot="1" x14ac:dyDescent="0.3">
      <c r="A37" s="10" t="s">
        <v>33</v>
      </c>
      <c r="B37" s="11"/>
      <c r="C37" s="11"/>
      <c r="D37" s="12"/>
      <c r="E37" s="12"/>
      <c r="F37" s="12"/>
      <c r="G37" s="12"/>
      <c r="H37" t="s">
        <v>17</v>
      </c>
      <c r="I37" s="17">
        <f>+I18+I27+I33+I35</f>
        <v>13565.639850000001</v>
      </c>
      <c r="J37" s="17">
        <f>+J30+J33+J35</f>
        <v>13963.653850000001</v>
      </c>
    </row>
    <row r="38" spans="1:14" ht="15.75" thickTop="1" x14ac:dyDescent="0.25">
      <c r="A38" s="12"/>
      <c r="B38" s="12"/>
      <c r="C38" s="12"/>
      <c r="D38" s="12"/>
      <c r="E38" s="12"/>
      <c r="F38" s="12"/>
      <c r="G38" s="12"/>
      <c r="I38" s="12"/>
      <c r="J38" s="12"/>
    </row>
    <row r="39" spans="1:14" x14ac:dyDescent="0.25">
      <c r="A39" s="12"/>
      <c r="B39" s="12"/>
      <c r="C39" s="12"/>
      <c r="D39" s="12"/>
      <c r="E39" s="12"/>
      <c r="F39" s="12"/>
      <c r="G39" s="12"/>
      <c r="I39" s="12"/>
      <c r="J39" s="12"/>
    </row>
    <row r="40" spans="1:14" x14ac:dyDescent="0.25">
      <c r="A40" s="15" t="s">
        <v>36</v>
      </c>
      <c r="B40" s="12"/>
      <c r="C40" s="12"/>
      <c r="D40" s="12"/>
      <c r="E40" s="12"/>
      <c r="F40" s="12"/>
      <c r="G40" s="12"/>
      <c r="I40" s="12"/>
      <c r="J40" s="12"/>
    </row>
    <row r="41" spans="1:14" x14ac:dyDescent="0.25">
      <c r="A41" s="12"/>
      <c r="B41" s="12"/>
      <c r="C41" s="12"/>
      <c r="D41" s="12"/>
      <c r="E41" s="12"/>
      <c r="F41" s="12"/>
      <c r="G41" s="12"/>
      <c r="I41" s="12"/>
      <c r="J41" s="12"/>
    </row>
    <row r="42" spans="1:14" x14ac:dyDescent="0.25">
      <c r="A42" s="12" t="s">
        <v>34</v>
      </c>
      <c r="B42" s="12"/>
      <c r="C42" s="12"/>
      <c r="D42" s="12"/>
      <c r="E42" s="12"/>
      <c r="F42" s="12"/>
      <c r="G42" s="12"/>
      <c r="I42" s="16">
        <v>9</v>
      </c>
      <c r="J42" s="16">
        <v>4</v>
      </c>
    </row>
    <row r="43" spans="1:14" x14ac:dyDescent="0.25">
      <c r="A43" s="12"/>
      <c r="B43" s="12"/>
      <c r="C43" s="12"/>
      <c r="D43" s="12"/>
      <c r="E43" s="12"/>
      <c r="F43" s="12"/>
      <c r="G43" s="12"/>
      <c r="I43" s="12"/>
      <c r="J43" s="12"/>
    </row>
    <row r="44" spans="1:14" x14ac:dyDescent="0.25">
      <c r="A44" s="12" t="s">
        <v>35</v>
      </c>
      <c r="B44" s="12"/>
      <c r="C44" s="12"/>
      <c r="D44" s="12"/>
      <c r="E44" s="12"/>
      <c r="F44" s="12"/>
      <c r="G44" s="12"/>
      <c r="I44" s="13">
        <f>I42*I37</f>
        <v>122090.75865000002</v>
      </c>
      <c r="J44" s="13">
        <f>J42*J37</f>
        <v>55854.615400000002</v>
      </c>
      <c r="L44" s="4">
        <f>+I44+J44</f>
        <v>177945.37405000001</v>
      </c>
      <c r="M44">
        <v>8</v>
      </c>
      <c r="N44" s="18">
        <f>L44*M44</f>
        <v>1423562.9924000001</v>
      </c>
    </row>
    <row r="45" spans="1:14" x14ac:dyDescent="0.25">
      <c r="A45" s="12"/>
      <c r="B45" s="12"/>
      <c r="C45" s="12"/>
      <c r="D45" s="12"/>
      <c r="E45" s="12"/>
      <c r="F45" s="12"/>
      <c r="G45" s="12"/>
      <c r="I45" s="12"/>
      <c r="J45" s="12"/>
      <c r="M45">
        <v>3</v>
      </c>
      <c r="N45" s="18">
        <f>M45*L44</f>
        <v>533836.12215000007</v>
      </c>
    </row>
    <row r="46" spans="1:14" ht="15.75" thickBot="1" x14ac:dyDescent="0.3">
      <c r="A46" s="12" t="s">
        <v>37</v>
      </c>
      <c r="B46" s="12"/>
      <c r="C46" s="12"/>
      <c r="D46" s="12"/>
      <c r="E46" s="12"/>
      <c r="F46" s="12"/>
      <c r="G46" s="12"/>
      <c r="I46" s="14">
        <f>I44*9</f>
        <v>1098816.8278500002</v>
      </c>
      <c r="J46" s="14">
        <f>J44*9</f>
        <v>502691.53860000003</v>
      </c>
      <c r="N46" s="18"/>
    </row>
    <row r="47" spans="1:14" ht="15.75" thickTop="1" x14ac:dyDescent="0.25"/>
    <row r="48" spans="1:14" ht="15.75" thickBot="1" x14ac:dyDescent="0.3">
      <c r="I48" s="20">
        <f>+I46+J46</f>
        <v>1601508.3664500003</v>
      </c>
    </row>
  </sheetData>
  <sheetProtection algorithmName="SHA-512" hashValue="osglhCW9FAjkAJTthkjQr//4vcVQNpyam/scAqDI2LYLvoPsKCS0a1S+4wZtyzNSolMo/0Z0alK1pFdOMKUe4Q==" saltValue="JRHz6I8QgVq9GHbcQjbZBA==" spinCount="100000" sheet="1" objects="1" scenarios="1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LPH - 8 HOURS </vt:lpstr>
      <vt:lpstr>'LPH - 8 HOURS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Reyes</dc:creator>
  <cp:keywords/>
  <dc:description/>
  <cp:lastModifiedBy>Noreen Antonio</cp:lastModifiedBy>
  <cp:revision/>
  <dcterms:created xsi:type="dcterms:W3CDTF">2021-11-06T05:39:55Z</dcterms:created>
  <dcterms:modified xsi:type="dcterms:W3CDTF">2022-02-08T07:09:14Z</dcterms:modified>
  <cp:category/>
  <cp:contentStatus/>
</cp:coreProperties>
</file>